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tabRatio="604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'Φύλλο1'!$A$1:$AP$24</definedName>
    <definedName name="_xlnm.Print_Titles" localSheetId="0">'Φύλλο1'!$1:$4</definedName>
  </definedNames>
  <calcPr fullCalcOnLoad="1"/>
</workbook>
</file>

<file path=xl/sharedStrings.xml><?xml version="1.0" encoding="utf-8"?>
<sst xmlns="http://schemas.openxmlformats.org/spreadsheetml/2006/main" count="58" uniqueCount="57">
  <si>
    <t>ΑΜ</t>
  </si>
  <si>
    <t>ΚΛΑΔΟΣ</t>
  </si>
  <si>
    <t>Α/Α</t>
  </si>
  <si>
    <t>ΠΙΝΑΚΑΣ ΜΟΡΙΟΔΟΤΗΣΗΣ ΣΤΕΛΕΧΩΝ ΤΗΣ ΕΚΠΑΙΔΕΥΣΗΣ</t>
  </si>
  <si>
    <t>ΕΠΙΣΤΗΜΟΝΙΚΗ ΣΥΓΚΡΟΤΗΣΗ (ΑΡ.24 ΠΑΡ.2)</t>
  </si>
  <si>
    <t>ΔΙΟΙΚΗΤΙΚΗ ΚΑΙ ΔΙΔΑΚΤΙΚΗ ΕΜΠΕΙΡΙΑ (ΑΡ.24 ΠΑΡ.3)</t>
  </si>
  <si>
    <r>
      <t xml:space="preserve">ΣΥΝΟΛΟ ΜΕΤΡΗΣΙΜΩΝ ΜΟΡΙΩΝ 
</t>
    </r>
    <r>
      <rPr>
        <sz val="8"/>
        <rFont val="Arial"/>
        <family val="2"/>
      </rPr>
      <t>(ΑΡ.24 ΠΑΡ.2 ΚΑΙ ΠΑΡ.3)</t>
    </r>
  </si>
  <si>
    <t>ΠΡΟΣΩΠΙΚΟΤΗΤΑ ΚΑΙ ΓΕΝΙΚΗ ΣΥΓΚΡΟΤΗΣΗ (ΑΡ.24 ΠΑΡ.4)</t>
  </si>
  <si>
    <t xml:space="preserve">ΓΕΝΙΚΟ ΣΥΝΟΛΟ ΜΟΡΙΩΝ 
</t>
  </si>
  <si>
    <t>ΣΥΝΟΛΟ ΜΟΝΑΔΩΝ ΕΠΙΣΤΗΜΟΝΙΚΗΣ ΣΥΓΚΡΟΤΗΣΗΣ
(μεγ. 17 μονάδες)</t>
  </si>
  <si>
    <t>ΣΥΣΣΩΡΕΥΤΙΚΗ ΚΑΤΟΧΗ ΤΙΤΛΩΝ  ΒΒ - ΕΕ
μεγ. 7 μον.</t>
  </si>
  <si>
    <t>ΓΝΩΣΗ Τ.Π.Ε. (β)
1 μον.</t>
  </si>
  <si>
    <t>ΓΝΩΣΗ ΞΕΝΩΝ ΓΛΩΣΣΩΝ (γ)</t>
  </si>
  <si>
    <t>αα) ΔΙΔΑΚΤΟΡΙΚΟ
 6 μον.</t>
  </si>
  <si>
    <t>ββ) ΜΕΤΑΤΠΥΧΙΑΚΟ
4 μον.</t>
  </si>
  <si>
    <t>γγ) ΔΙΔΑΣΚΑΛΕΙΟ
 3 μον.</t>
  </si>
  <si>
    <t>δδ) 2ο ΠΤΥΧΙΟ ΑΕΙ
 3 μον.</t>
  </si>
  <si>
    <t>εε) 2ο ΜΕΤΑΠΤΥΧΙΑΚΟ
2 μον.</t>
  </si>
  <si>
    <t xml:space="preserve">ΤΙΤΛΟΙ ΣΠΟΥΔΩΝ (α)
</t>
  </si>
  <si>
    <t>ΣΥΝΟΛΟ ΚΡΙΤΗΡΙΟΥ (α)
μεγ. 9 μον.</t>
  </si>
  <si>
    <t>αα) 1η ΞΕΝΗ ΓΛΩΣΣΑ ΕΠΙΠΕΔΟΥ Β2 
0 μον.</t>
  </si>
  <si>
    <t>ββ1) 2η ΞΕΝΗ ΓΛΩΣΣΑ ΕΠΙΠΕΔΟΥ Β2
0.8 μον.</t>
  </si>
  <si>
    <t>ββ2) 3η ΞΕΝΗ ΓΛΩΣΣΑ ΕΠΙΠΕΔΟΥ Β2
0.4 μον.</t>
  </si>
  <si>
    <t>δδ) 2η ΞΕΝΗ ΓΛΩΣΣΑ ΕΠΙΠΕΔΟΥ &gt; Β2
0.5 μον.</t>
  </si>
  <si>
    <t>γγ) 1η ΞΕΝΗ ΓΛΩΣΣΑ ΕΠΙΠΕΔΟΥ &gt; Β2
1 μον.</t>
  </si>
  <si>
    <t>ΣΥΝΟΛΟ ΚΡΙΤΗΡΙΟΥ (γ)
μεγ. 1,5 μον.</t>
  </si>
  <si>
    <t>ΕΠΙΜΟΡΦΩΣΗ (δ)</t>
  </si>
  <si>
    <t>ΣΥΝΟΛΟ ΚΡΙΤΗΡΙΟΥ (δ)
μεγ. 1 μον.</t>
  </si>
  <si>
    <t>αα) ΣΕΛΔΕ, ΣΕΛΜΕ, ΣΕΛΕΤΕ/ΑΣΠΑΙΤΕ
0.5 μον.</t>
  </si>
  <si>
    <t>ββ) ΕΤΗΣΙΑ ΕΠΙΜΟΡΦΩΣΗ Α.Ε.Ι.
0.5 μον</t>
  </si>
  <si>
    <t>γγ) ΕΠΙΜΟΡΦΩΤΙΚΑ ΠΡΟΓΡΑΜΜΑΤΑ ΥΠ.Π.Ε.Θ., Ι.Ε.Π., Π.Ι., ΕΚΔΔΑ
0.1 ανα 10 ώρες - μεγ. 0.5 μον</t>
  </si>
  <si>
    <t>ΔΙΔΑΚΤΙΚΟ-ΕΠΙΜΟΡΦΩΤΙΚΟ ΕΡΓΟ (ε)</t>
  </si>
  <si>
    <t>στ) ΣΥΜΜΕΤΟΧΗ ΣΕ ΕΡΕΥΝΗΤΙΚΑ ΠΡΟΓΡΑΜΜΑΤΑ ΣΕ ΝΠΔΔ
0.5 μον. ανα εξάμηνο - μεγ. 1 μον.</t>
  </si>
  <si>
    <t>ζ) ΣΥΓΓΡΑΦΙΚΟ ΕΡΓΟ</t>
  </si>
  <si>
    <t>αα) ΣΥΓΓΡΑΦΗ ΣΧΟΛΙΚΩΝ ΕΓΧΕΙΡΙΔΙΩΝ 
ή ΒΙΒΛΙΩΝ με ISBN
0.5 μον. ανα εγχειρίδιο - μεγ. 1 μον.</t>
  </si>
  <si>
    <t>ββ) ΑΡΘΡΑ ΣΕ ΕΠΙΣΤΗΜΟΝΙΚΑ ΠΕΡΙΟΔΙΚΑ
0.25 μον. ανα άρθρο - μεγ. 1 μον.</t>
  </si>
  <si>
    <t>γγ) ΕΙΣΗΓΗΣΕΙΣ ΣΕ ΠΡΑΚΤΙΚΑ ΣΥΝΕΔΡΙΩΝ
0.2 μον. ανα εισήγηση - μεγ. 1 μον.</t>
  </si>
  <si>
    <t>δδ) ΟΜΑΔΕΣ ΣΥΝΤΑΞΗΣ ΠΡΟΓΡΑΜΜΑΤΩΝ ΣΠΟΥΔΩΝ
0.25 μον. ανα πρόγραμμα - μεγ. 0.5 μον.</t>
  </si>
  <si>
    <t>ΣΥΝΟΛΟ ΚΡΙΤΗΡΙΟΥ (ε)
μεγ. 1 μον.</t>
  </si>
  <si>
    <t>ΣΥΝΟΛΟ ΚΡΙΤΗΡΙΟΥ (ζ)
μεγ. 2.5 μον.</t>
  </si>
  <si>
    <t>ΣΥΝΟΛΟ ΜΟΝΑΔΩΝ ΔΙΟΙΚΗΤΙΚΗΣ ΚΑΙ ΔΙΔΑΚΤΙΚΗΣ ΕΜΠΕΙΡΙΑΣ
(μεγ. 14 μον.)</t>
  </si>
  <si>
    <t>α) ΔΙΟΙΚΗΤΙΚΗ  ΕΜΠΕΙΡΙΑ</t>
  </si>
  <si>
    <t>β) ΔΙΔΑΚΤΙΚΗ ΕΜΠΕΙΡΙΑ</t>
  </si>
  <si>
    <t>ΣΥΝΟΛΟ ΚΡΙΤΗΡΙΟΥ (α)
μεγ. 4 μον.</t>
  </si>
  <si>
    <t>ΣΥΝΟΛΟ ΚΡΙΤΗΡΙΟΥ (β)
μεγ. 10 μον.</t>
  </si>
  <si>
    <t>αα) ΠΕΡΙΦΕΡΕΙΑΚΟΣ ΔΙΕΥΘΥΝΤΗΣ, 
ΔΙΕΥΘΥΝΤΗΣ ΕΚΠΑΙΔΕΥΣΗΣ, ΠΡΟΪΣΤΑΜΕΝΟΣ Δ/ΝΣΗΣ ΥΠΠΕΘ, ΣΥΝΤΟΝΙΣΤΗΣ ΕΚΠΑΙΔΕΥΣΗΣ, 
ΣΥΜΒΟΥΛΟΣ Ι.Ε.Π.
1 μον. ανα έτος- μεγ. 3 μον.</t>
  </si>
  <si>
    <t>ββ) ΣΧΟΛΙΚΟΣ ΣΥΜΒΟΥΛΟΣ, 
ΠΡΟΪΣΤΑΜΕΝΟΣ ΤΜΗΜΑΤΟΣ ή ΓΡΑΦΕΙΟΥ ΕΚΠΑΙΔΕΥΣΗΣ ή ΚΕΣΥ ή ΚΔΑΥ/ΚΕΔΔΥ, ΔΙΕΥΘΥΝΤΗΣ ΣΧΟΛΕΙΟΥ ή ΙΕΚ ή ΣΕΚ ή ΣΔΕ
0,5 μον. ανα έτος- μεγ. 2 μον.</t>
  </si>
  <si>
    <t>γγ) ΠΡΟΪΣΤΑΜΕΝΟΣ ΟΛΙΓΟΘΕΣΙΟΥ, ΥΠΟΔΙΕΥΘΥΝΤΗΣ, ΥΠΕΥΘΥΝΟΣ ΤΟΜΕΑ, 
ΥΠΕΥΘΥΝΟΣ ΚΕΑ/ΚΠΕ, ΣΥΝΤΟΝΙΣΤΗΣ ΕΚΠΑΙΔΕΥΣΗΣ ΠΡΟΣΦΥΓΩΝ
0,3 μον. ανα έτος- μεγ. 1,5 μον.</t>
  </si>
  <si>
    <t>δδ) ΥΠΕΥΘΥΝΟΣ ΠΟΛΙΤΙΣΤΙΚΩΝ ΘΕΜΑΤΩΝ, ΠΕΡΙΒΑΛΛΟΝΤΙΚΗΣ ΕΚΠΑΙΔΕΥΣΗΣ, 
ΑΓΩΓΗΣ ΥΓΕΙΑΣ, ΣΣΝ, ΕΚΦΕ, ΓΡΑΣΕΠ, ΓΡΑΣΥ, ΕΚΦΕ, ΚΕΠΛΗΝΕΤ, ΚΕΣΥΠ
0,25 μον. ανα έτος- μεγ. 1 μον.</t>
  </si>
  <si>
    <t>αα) ΑΣΚΗΣΗ ΔΙΔΑΚΤΙΚΩΝ ΚΑΘΗΚΟΝΤΩΝ
1 μον. ανα έτος πέραν των απαιτούμενων</t>
  </si>
  <si>
    <t>ββ) ΥΠΗΡΕΣΙΑ  ΣΧΟΛΙΚΟΥ ΣΥΜΒΟΥΛΟΥ ΠΡΟΪΣΤΑΜΕΝΟΥ ΕΚΠΑΙΔΕΥΤΙΩΝ ΘΕΜΑΤΩΝ κλπ
1 μον. ανα έτος πέραν των απαιτούμενων - μεγ. 2 μον</t>
  </si>
  <si>
    <t>ΠΕ70</t>
  </si>
  <si>
    <t>ΠΕ23</t>
  </si>
  <si>
    <t>ΠΕ11</t>
  </si>
  <si>
    <t>ΠΕ02</t>
  </si>
  <si>
    <t>αα) ΑΥΤΟΔΥΝΑΜΟ ΔΙΔΑΚΤΙΚΟ ΕΡΓΟ ΣΕ 
Α.Ε.Ι. ή Σ.Ε.Λ.Ε.Τ.Ε.
ΕΠΙΜΟΡΦΩΤΗΣ ΣΕ ΠΡΟΓΡΑΜΜΑΤΑ ΥΠ.Π.Ε.Θ., Ι.Ε.Π., Π.Ι.
0.5 μον. ανα εξάμηνο</t>
  </si>
  <si>
    <t>ββ) ΕΠΙΜΟΡΦΩΤΗΣ ΣΕ ΠΡΟΓΡΑΜΜΑΤΑ ΥΠ.Π.Ε.Θ., Ι.Ε.Π., Π.Ι.
0.1 μον. ανα 10 ώρες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</si>
</sst>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6">
    <font>
      <sz val="10"/>
      <name val="Arial"/>
      <family val="0"/>
    </font>
    <font>
      <b/>
      <sz val="8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lightUp"/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lightUp">
        <bgColor theme="0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BDCE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0" borderId="2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7" borderId="1" applyNumberFormat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32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22" borderId="13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 textRotation="90" wrapText="1"/>
    </xf>
    <xf numFmtId="0" fontId="1" fillId="11" borderId="14" xfId="0" applyFont="1" applyFill="1" applyBorder="1" applyAlignment="1">
      <alignment horizontal="center" vertical="center" textRotation="90" wrapText="1"/>
    </xf>
    <xf numFmtId="0" fontId="1" fillId="13" borderId="14" xfId="0" applyFont="1" applyFill="1" applyBorder="1" applyAlignment="1">
      <alignment horizontal="center" vertical="center" textRotation="90" wrapText="1"/>
    </xf>
    <xf numFmtId="0" fontId="1" fillId="17" borderId="14" xfId="0" applyFont="1" applyFill="1" applyBorder="1" applyAlignment="1">
      <alignment horizontal="center" vertical="center" textRotation="90" wrapText="1"/>
    </xf>
    <xf numFmtId="0" fontId="1" fillId="34" borderId="14" xfId="0" applyFont="1" applyFill="1" applyBorder="1" applyAlignment="1">
      <alignment horizontal="center" vertical="center" textRotation="90" wrapText="1"/>
    </xf>
    <xf numFmtId="0" fontId="1" fillId="35" borderId="12" xfId="0" applyFont="1" applyFill="1" applyBorder="1" applyAlignment="1">
      <alignment horizontal="center" vertical="center" textRotation="90" wrapText="1"/>
    </xf>
    <xf numFmtId="0" fontId="1" fillId="6" borderId="14" xfId="0" applyFont="1" applyFill="1" applyBorder="1" applyAlignment="1">
      <alignment horizontal="center" vertical="center" textRotation="90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2" fontId="26" fillId="35" borderId="16" xfId="0" applyNumberFormat="1" applyFont="1" applyFill="1" applyBorder="1" applyAlignment="1">
      <alignment horizontal="center" vertical="center" wrapText="1"/>
    </xf>
    <xf numFmtId="2" fontId="26" fillId="9" borderId="16" xfId="0" applyNumberFormat="1" applyFont="1" applyFill="1" applyBorder="1" applyAlignment="1">
      <alignment horizontal="center" vertical="center" wrapText="1"/>
    </xf>
    <xf numFmtId="2" fontId="26" fillId="36" borderId="16" xfId="0" applyNumberFormat="1" applyFont="1" applyFill="1" applyBorder="1" applyAlignment="1">
      <alignment horizontal="center" vertical="center" wrapText="1"/>
    </xf>
    <xf numFmtId="2" fontId="26" fillId="37" borderId="16" xfId="0" applyNumberFormat="1" applyFont="1" applyFill="1" applyBorder="1" applyAlignment="1">
      <alignment horizontal="center" vertical="center" wrapText="1"/>
    </xf>
    <xf numFmtId="2" fontId="26" fillId="11" borderId="16" xfId="0" applyNumberFormat="1" applyFont="1" applyFill="1" applyBorder="1" applyAlignment="1">
      <alignment horizontal="center" vertical="center" wrapText="1"/>
    </xf>
    <xf numFmtId="2" fontId="26" fillId="13" borderId="16" xfId="0" applyNumberFormat="1" applyFont="1" applyFill="1" applyBorder="1" applyAlignment="1">
      <alignment horizontal="center" vertical="center" wrapText="1"/>
    </xf>
    <xf numFmtId="2" fontId="26" fillId="17" borderId="16" xfId="0" applyNumberFormat="1" applyFont="1" applyFill="1" applyBorder="1" applyAlignment="1">
      <alignment horizontal="center" vertical="center" wrapText="1"/>
    </xf>
    <xf numFmtId="2" fontId="26" fillId="38" borderId="16" xfId="0" applyNumberFormat="1" applyFont="1" applyFill="1" applyBorder="1" applyAlignment="1">
      <alignment horizontal="center" vertical="center" wrapText="1"/>
    </xf>
    <xf numFmtId="2" fontId="26" fillId="34" borderId="16" xfId="0" applyNumberFormat="1" applyFont="1" applyFill="1" applyBorder="1" applyAlignment="1">
      <alignment horizontal="center" vertical="center" wrapText="1"/>
    </xf>
    <xf numFmtId="2" fontId="26" fillId="22" borderId="16" xfId="0" applyNumberFormat="1" applyFont="1" applyFill="1" applyBorder="1" applyAlignment="1">
      <alignment horizontal="center" vertical="center" wrapText="1"/>
    </xf>
    <xf numFmtId="2" fontId="26" fillId="39" borderId="16" xfId="0" applyNumberFormat="1" applyFont="1" applyFill="1" applyBorder="1" applyAlignment="1">
      <alignment horizontal="center" vertical="center" wrapText="1"/>
    </xf>
    <xf numFmtId="2" fontId="26" fillId="40" borderId="16" xfId="0" applyNumberFormat="1" applyFont="1" applyFill="1" applyBorder="1" applyAlignment="1">
      <alignment horizontal="center" vertical="center" wrapText="1"/>
    </xf>
    <xf numFmtId="2" fontId="26" fillId="41" borderId="16" xfId="0" applyNumberFormat="1" applyFont="1" applyFill="1" applyBorder="1" applyAlignment="1">
      <alignment horizontal="center" vertical="center" wrapText="1"/>
    </xf>
    <xf numFmtId="2" fontId="26" fillId="32" borderId="10" xfId="0" applyNumberFormat="1" applyFont="1" applyFill="1" applyBorder="1" applyAlignment="1">
      <alignment horizontal="center" vertical="center" textRotation="90" wrapText="1"/>
    </xf>
    <xf numFmtId="2" fontId="26" fillId="42" borderId="16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2" fontId="26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32" borderId="19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40" borderId="19" xfId="0" applyFont="1" applyFill="1" applyBorder="1" applyAlignment="1">
      <alignment horizontal="center" vertical="center" textRotation="90" wrapText="1"/>
    </xf>
    <xf numFmtId="0" fontId="1" fillId="40" borderId="22" xfId="0" applyFont="1" applyFill="1" applyBorder="1" applyAlignment="1">
      <alignment horizontal="center" vertical="center" textRotation="90" wrapText="1"/>
    </xf>
    <xf numFmtId="0" fontId="1" fillId="40" borderId="17" xfId="0" applyFont="1" applyFill="1" applyBorder="1" applyAlignment="1">
      <alignment horizontal="center" vertical="center" textRotation="90" wrapText="1"/>
    </xf>
    <xf numFmtId="0" fontId="1" fillId="36" borderId="23" xfId="0" applyFont="1" applyFill="1" applyBorder="1" applyAlignment="1">
      <alignment horizontal="center" vertical="center" textRotation="90" wrapText="1"/>
    </xf>
    <xf numFmtId="0" fontId="1" fillId="36" borderId="24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/>
    </xf>
    <xf numFmtId="0" fontId="1" fillId="22" borderId="19" xfId="0" applyFont="1" applyFill="1" applyBorder="1" applyAlignment="1">
      <alignment horizontal="center" vertical="center" textRotation="90" wrapText="1"/>
    </xf>
    <xf numFmtId="0" fontId="1" fillId="22" borderId="25" xfId="0" applyFont="1" applyFill="1" applyBorder="1" applyAlignment="1">
      <alignment horizontal="center" vertical="center" textRotation="90" wrapText="1"/>
    </xf>
    <xf numFmtId="0" fontId="1" fillId="22" borderId="15" xfId="0" applyFont="1" applyFill="1" applyBorder="1" applyAlignment="1">
      <alignment horizontal="center" vertical="center" textRotation="90" wrapText="1"/>
    </xf>
    <xf numFmtId="0" fontId="1" fillId="22" borderId="21" xfId="0" applyFont="1" applyFill="1" applyBorder="1" applyAlignment="1">
      <alignment horizontal="center" vertical="center" wrapText="1"/>
    </xf>
    <xf numFmtId="0" fontId="1" fillId="22" borderId="13" xfId="0" applyFont="1" applyFill="1" applyBorder="1" applyAlignment="1">
      <alignment horizontal="center" vertical="center" wrapText="1"/>
    </xf>
    <xf numFmtId="0" fontId="1" fillId="22" borderId="2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center" vertical="center"/>
    </xf>
    <xf numFmtId="0" fontId="1" fillId="38" borderId="27" xfId="0" applyFont="1" applyFill="1" applyBorder="1" applyAlignment="1">
      <alignment horizontal="center" vertical="center" textRotation="90" wrapText="1"/>
    </xf>
    <xf numFmtId="0" fontId="1" fillId="38" borderId="17" xfId="0" applyFont="1" applyFill="1" applyBorder="1" applyAlignment="1">
      <alignment horizontal="center" vertical="center" textRotation="90" wrapText="1"/>
    </xf>
    <xf numFmtId="0" fontId="6" fillId="42" borderId="19" xfId="0" applyFont="1" applyFill="1" applyBorder="1" applyAlignment="1">
      <alignment horizontal="center" vertical="center" textRotation="90" wrapText="1"/>
    </xf>
    <xf numFmtId="0" fontId="6" fillId="42" borderId="28" xfId="0" applyFont="1" applyFill="1" applyBorder="1" applyAlignment="1">
      <alignment horizontal="center" vertical="center" textRotation="90" wrapText="1"/>
    </xf>
    <xf numFmtId="0" fontId="6" fillId="42" borderId="16" xfId="0" applyFont="1" applyFill="1" applyBorder="1" applyAlignment="1">
      <alignment horizontal="center" vertical="center" textRotation="90" wrapText="1"/>
    </xf>
    <xf numFmtId="0" fontId="1" fillId="41" borderId="19" xfId="0" applyFont="1" applyFill="1" applyBorder="1" applyAlignment="1">
      <alignment horizontal="center" vertical="center" textRotation="90" wrapText="1"/>
    </xf>
    <xf numFmtId="0" fontId="1" fillId="41" borderId="28" xfId="0" applyFont="1" applyFill="1" applyBorder="1" applyAlignment="1">
      <alignment horizontal="center" vertical="center" textRotation="90" wrapText="1"/>
    </xf>
    <xf numFmtId="0" fontId="1" fillId="41" borderId="16" xfId="0" applyFont="1" applyFill="1" applyBorder="1" applyAlignment="1">
      <alignment horizontal="center" vertical="center" textRotation="90" wrapText="1"/>
    </xf>
    <xf numFmtId="0" fontId="1" fillId="9" borderId="29" xfId="0" applyFont="1" applyFill="1" applyBorder="1" applyAlignment="1">
      <alignment horizontal="center" vertical="center" wrapText="1"/>
    </xf>
    <xf numFmtId="0" fontId="1" fillId="9" borderId="30" xfId="0" applyFont="1" applyFill="1" applyBorder="1" applyAlignment="1">
      <alignment horizontal="center" vertical="center" wrapText="1"/>
    </xf>
    <xf numFmtId="0" fontId="1" fillId="9" borderId="31" xfId="0" applyFont="1" applyFill="1" applyBorder="1" applyAlignment="1">
      <alignment horizontal="center" vertical="center" wrapText="1"/>
    </xf>
    <xf numFmtId="0" fontId="1" fillId="11" borderId="32" xfId="0" applyFont="1" applyFill="1" applyBorder="1" applyAlignment="1">
      <alignment horizontal="center" vertical="center" wrapText="1"/>
    </xf>
    <xf numFmtId="0" fontId="1" fillId="11" borderId="33" xfId="0" applyFont="1" applyFill="1" applyBorder="1" applyAlignment="1">
      <alignment horizontal="center" vertical="center" wrapText="1"/>
    </xf>
    <xf numFmtId="0" fontId="1" fillId="11" borderId="34" xfId="0" applyFont="1" applyFill="1" applyBorder="1" applyAlignment="1">
      <alignment horizontal="center" vertical="center" wrapText="1"/>
    </xf>
    <xf numFmtId="0" fontId="1" fillId="13" borderId="32" xfId="0" applyFont="1" applyFill="1" applyBorder="1" applyAlignment="1">
      <alignment horizontal="center" vertical="center" wrapText="1"/>
    </xf>
    <xf numFmtId="0" fontId="1" fillId="13" borderId="33" xfId="0" applyFont="1" applyFill="1" applyBorder="1" applyAlignment="1">
      <alignment horizontal="center" vertical="center" wrapText="1"/>
    </xf>
    <xf numFmtId="0" fontId="1" fillId="13" borderId="34" xfId="0" applyFont="1" applyFill="1" applyBorder="1" applyAlignment="1">
      <alignment horizontal="center" vertical="center" wrapText="1"/>
    </xf>
    <xf numFmtId="0" fontId="1" fillId="17" borderId="35" xfId="0" applyFont="1" applyFill="1" applyBorder="1" applyAlignment="1">
      <alignment horizontal="center" vertical="center" wrapText="1"/>
    </xf>
    <xf numFmtId="0" fontId="1" fillId="17" borderId="36" xfId="0" applyFont="1" applyFill="1" applyBorder="1" applyAlignment="1">
      <alignment horizontal="center" vertical="center" wrapText="1"/>
    </xf>
    <xf numFmtId="0" fontId="1" fillId="17" borderId="37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 wrapText="1"/>
    </xf>
    <xf numFmtId="0" fontId="1" fillId="40" borderId="21" xfId="0" applyFont="1" applyFill="1" applyBorder="1" applyAlignment="1">
      <alignment horizontal="center" vertical="center" wrapText="1"/>
    </xf>
    <xf numFmtId="0" fontId="1" fillId="40" borderId="13" xfId="0" applyFont="1" applyFill="1" applyBorder="1" applyAlignment="1">
      <alignment horizontal="center" vertical="center" wrapText="1"/>
    </xf>
    <xf numFmtId="0" fontId="1" fillId="40" borderId="27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4"/>
  <sheetViews>
    <sheetView tabSelected="1" zoomScale="90" zoomScaleNormal="90" workbookViewId="0" topLeftCell="A1">
      <selection activeCell="T7" sqref="T7"/>
    </sheetView>
  </sheetViews>
  <sheetFormatPr defaultColWidth="9.140625" defaultRowHeight="12.75"/>
  <cols>
    <col min="1" max="1" width="5.00390625" style="1" customWidth="1"/>
    <col min="2" max="2" width="8.57421875" style="2" customWidth="1"/>
    <col min="3" max="3" width="7.00390625" style="1" customWidth="1"/>
    <col min="4" max="21" width="6.421875" style="2" customWidth="1"/>
    <col min="22" max="22" width="12.57421875" style="2" customWidth="1"/>
    <col min="23" max="24" width="9.7109375" style="2" customWidth="1"/>
    <col min="25" max="25" width="7.57421875" style="2" customWidth="1"/>
    <col min="26" max="30" width="6.421875" style="2" customWidth="1"/>
    <col min="31" max="31" width="7.57421875" style="11" customWidth="1"/>
    <col min="32" max="32" width="14.28125" style="2" bestFit="1" customWidth="1"/>
    <col min="33" max="33" width="12.00390625" style="2" customWidth="1"/>
    <col min="34" max="34" width="10.8515625" style="2" customWidth="1"/>
    <col min="35" max="35" width="12.00390625" style="2" bestFit="1" customWidth="1"/>
    <col min="36" max="37" width="7.140625" style="2" customWidth="1"/>
    <col min="38" max="39" width="7.421875" style="2" customWidth="1"/>
    <col min="40" max="40" width="7.57421875" style="11" customWidth="1"/>
    <col min="41" max="41" width="6.7109375" style="2" customWidth="1"/>
    <col min="42" max="42" width="14.00390625" style="9" customWidth="1"/>
    <col min="43" max="43" width="9.00390625" style="1" customWidth="1"/>
    <col min="44" max="16384" width="9.140625" style="1" customWidth="1"/>
  </cols>
  <sheetData>
    <row r="1" spans="1:43" ht="24" customHeight="1">
      <c r="A1" s="48" t="s">
        <v>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14"/>
    </row>
    <row r="2" spans="1:43" ht="24.75" customHeight="1" thickBot="1">
      <c r="A2" s="49" t="s">
        <v>2</v>
      </c>
      <c r="B2" s="49" t="s">
        <v>0</v>
      </c>
      <c r="C2" s="51" t="s">
        <v>1</v>
      </c>
      <c r="D2" s="65" t="s">
        <v>4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7"/>
      <c r="Z2" s="67"/>
      <c r="AA2" s="67"/>
      <c r="AB2" s="67"/>
      <c r="AC2" s="67"/>
      <c r="AD2" s="20"/>
      <c r="AE2" s="62" t="s">
        <v>9</v>
      </c>
      <c r="AF2" s="96" t="s">
        <v>5</v>
      </c>
      <c r="AG2" s="97"/>
      <c r="AH2" s="97"/>
      <c r="AI2" s="97"/>
      <c r="AJ2" s="97"/>
      <c r="AK2" s="97"/>
      <c r="AL2" s="97"/>
      <c r="AM2" s="98"/>
      <c r="AN2" s="56" t="s">
        <v>40</v>
      </c>
      <c r="AO2" s="75" t="s">
        <v>6</v>
      </c>
      <c r="AP2" s="54" t="s">
        <v>7</v>
      </c>
      <c r="AQ2" s="72" t="s">
        <v>8</v>
      </c>
    </row>
    <row r="3" spans="1:43" ht="36" customHeight="1">
      <c r="A3" s="49"/>
      <c r="B3" s="49"/>
      <c r="C3" s="52"/>
      <c r="D3" s="78" t="s">
        <v>18</v>
      </c>
      <c r="E3" s="79"/>
      <c r="F3" s="79"/>
      <c r="G3" s="79"/>
      <c r="H3" s="79"/>
      <c r="I3" s="79"/>
      <c r="J3" s="80"/>
      <c r="K3" s="59" t="s">
        <v>11</v>
      </c>
      <c r="L3" s="81" t="s">
        <v>12</v>
      </c>
      <c r="M3" s="82"/>
      <c r="N3" s="82"/>
      <c r="O3" s="82"/>
      <c r="P3" s="82"/>
      <c r="Q3" s="83"/>
      <c r="R3" s="84" t="s">
        <v>26</v>
      </c>
      <c r="S3" s="85"/>
      <c r="T3" s="85"/>
      <c r="U3" s="86"/>
      <c r="V3" s="87" t="s">
        <v>31</v>
      </c>
      <c r="W3" s="88"/>
      <c r="X3" s="89"/>
      <c r="Y3" s="70" t="s">
        <v>32</v>
      </c>
      <c r="Z3" s="90" t="s">
        <v>33</v>
      </c>
      <c r="AA3" s="91"/>
      <c r="AB3" s="91"/>
      <c r="AC3" s="91"/>
      <c r="AD3" s="92"/>
      <c r="AE3" s="63"/>
      <c r="AF3" s="93" t="s">
        <v>41</v>
      </c>
      <c r="AG3" s="94"/>
      <c r="AH3" s="94"/>
      <c r="AI3" s="94"/>
      <c r="AJ3" s="95"/>
      <c r="AK3" s="84" t="s">
        <v>42</v>
      </c>
      <c r="AL3" s="85"/>
      <c r="AM3" s="86"/>
      <c r="AN3" s="57"/>
      <c r="AO3" s="76"/>
      <c r="AP3" s="55"/>
      <c r="AQ3" s="73"/>
    </row>
    <row r="4" spans="1:43" ht="187.5" customHeight="1" thickBot="1">
      <c r="A4" s="49"/>
      <c r="B4" s="50"/>
      <c r="C4" s="53"/>
      <c r="D4" s="15" t="s">
        <v>13</v>
      </c>
      <c r="E4" s="16" t="s">
        <v>14</v>
      </c>
      <c r="F4" s="16" t="s">
        <v>15</v>
      </c>
      <c r="G4" s="16" t="s">
        <v>16</v>
      </c>
      <c r="H4" s="16" t="s">
        <v>17</v>
      </c>
      <c r="I4" s="26" t="s">
        <v>10</v>
      </c>
      <c r="J4" s="21" t="s">
        <v>19</v>
      </c>
      <c r="K4" s="60"/>
      <c r="L4" s="17" t="s">
        <v>20</v>
      </c>
      <c r="M4" s="18" t="s">
        <v>21</v>
      </c>
      <c r="N4" s="18" t="s">
        <v>22</v>
      </c>
      <c r="O4" s="18" t="s">
        <v>24</v>
      </c>
      <c r="P4" s="18" t="s">
        <v>23</v>
      </c>
      <c r="Q4" s="22" t="s">
        <v>25</v>
      </c>
      <c r="R4" s="19" t="s">
        <v>28</v>
      </c>
      <c r="S4" s="18" t="s">
        <v>29</v>
      </c>
      <c r="T4" s="18" t="s">
        <v>30</v>
      </c>
      <c r="U4" s="23" t="s">
        <v>27</v>
      </c>
      <c r="V4" s="19" t="s">
        <v>55</v>
      </c>
      <c r="W4" s="18" t="s">
        <v>56</v>
      </c>
      <c r="X4" s="24" t="s">
        <v>38</v>
      </c>
      <c r="Y4" s="71"/>
      <c r="Z4" s="12" t="s">
        <v>34</v>
      </c>
      <c r="AA4" s="12" t="s">
        <v>35</v>
      </c>
      <c r="AB4" s="12" t="s">
        <v>36</v>
      </c>
      <c r="AC4" s="12" t="s">
        <v>37</v>
      </c>
      <c r="AD4" s="25" t="s">
        <v>39</v>
      </c>
      <c r="AE4" s="64"/>
      <c r="AF4" s="19" t="s">
        <v>45</v>
      </c>
      <c r="AG4" s="18" t="s">
        <v>46</v>
      </c>
      <c r="AH4" s="18" t="s">
        <v>47</v>
      </c>
      <c r="AI4" s="18" t="s">
        <v>48</v>
      </c>
      <c r="AJ4" s="27" t="s">
        <v>43</v>
      </c>
      <c r="AK4" s="19" t="s">
        <v>49</v>
      </c>
      <c r="AL4" s="18" t="s">
        <v>50</v>
      </c>
      <c r="AM4" s="23" t="s">
        <v>44</v>
      </c>
      <c r="AN4" s="58"/>
      <c r="AO4" s="77"/>
      <c r="AP4" s="13"/>
      <c r="AQ4" s="74"/>
    </row>
    <row r="5" spans="1:43" s="46" customFormat="1" ht="30.75" customHeight="1">
      <c r="A5" s="28">
        <v>1</v>
      </c>
      <c r="B5" s="29">
        <v>559490</v>
      </c>
      <c r="C5" s="29" t="s">
        <v>51</v>
      </c>
      <c r="D5" s="47">
        <v>0</v>
      </c>
      <c r="E5" s="30">
        <v>4</v>
      </c>
      <c r="F5" s="30">
        <v>3</v>
      </c>
      <c r="G5" s="30">
        <v>0</v>
      </c>
      <c r="H5" s="30">
        <v>0</v>
      </c>
      <c r="I5" s="31">
        <f>IF(E5+F5+G5+H5&gt;7,7,E5+F5+G5+H5)</f>
        <v>7</v>
      </c>
      <c r="J5" s="32">
        <f>IF(D5+E5+F5+G5+H5&gt;9,9,D5+E5+F5+G5+H5)</f>
        <v>7</v>
      </c>
      <c r="K5" s="33">
        <v>1</v>
      </c>
      <c r="L5" s="34"/>
      <c r="M5" s="30">
        <v>0</v>
      </c>
      <c r="N5" s="30">
        <v>0</v>
      </c>
      <c r="O5" s="30">
        <v>1</v>
      </c>
      <c r="P5" s="30">
        <v>0</v>
      </c>
      <c r="Q5" s="35">
        <f>IF(L5+M5+N5+O5+P5&gt;1.5,1.5,L5+M5+N5+O5+P5)</f>
        <v>1</v>
      </c>
      <c r="R5" s="30">
        <v>0</v>
      </c>
      <c r="S5" s="30">
        <v>0.5</v>
      </c>
      <c r="T5" s="30">
        <v>0.5</v>
      </c>
      <c r="U5" s="36">
        <f>IF(R5+S5+T5&gt;1,1,R5+S5+T5)</f>
        <v>1</v>
      </c>
      <c r="V5" s="30">
        <v>0</v>
      </c>
      <c r="W5" s="30">
        <v>1.34</v>
      </c>
      <c r="X5" s="37">
        <f>IF(V5+W5&gt;1,1,V5+W5)</f>
        <v>1</v>
      </c>
      <c r="Y5" s="38">
        <v>0</v>
      </c>
      <c r="Z5" s="30">
        <v>0.5</v>
      </c>
      <c r="AA5" s="30">
        <v>0</v>
      </c>
      <c r="AB5" s="30">
        <v>1.1</v>
      </c>
      <c r="AC5" s="30">
        <v>0</v>
      </c>
      <c r="AD5" s="39">
        <f>IF(Z5+AC5+AA5+AB5&gt;2.5,2.5,AC5+Z5+AA5+AB5)</f>
        <v>1.6</v>
      </c>
      <c r="AE5" s="40">
        <f>IF(J5+K5+Q5+U5+X5+Y5+AD5&gt;17,17,J5+K5+Q5+U5+X5+Y5+AD5)</f>
        <v>12.6</v>
      </c>
      <c r="AF5" s="30">
        <v>0</v>
      </c>
      <c r="AG5" s="30">
        <v>2</v>
      </c>
      <c r="AH5" s="30">
        <v>0</v>
      </c>
      <c r="AI5" s="30">
        <v>0</v>
      </c>
      <c r="AJ5" s="41">
        <f>IF(AF5+AI5+AG5+AH5&gt;4,4,AI5+AF5+AG5+AH5)</f>
        <v>2</v>
      </c>
      <c r="AK5" s="30">
        <v>10</v>
      </c>
      <c r="AL5" s="30">
        <v>2</v>
      </c>
      <c r="AM5" s="36">
        <f>IF(AL5+AK5&gt;10,10,AL5+AK5)</f>
        <v>10</v>
      </c>
      <c r="AN5" s="42">
        <f>IF(AM5+AJ5&gt;14,14,AM5+AJ5)</f>
        <v>12</v>
      </c>
      <c r="AO5" s="43">
        <f>AE5+AN5</f>
        <v>24.6</v>
      </c>
      <c r="AP5" s="44"/>
      <c r="AQ5" s="45"/>
    </row>
    <row r="6" spans="1:43" s="46" customFormat="1" ht="30.75" customHeight="1">
      <c r="A6" s="28">
        <v>2</v>
      </c>
      <c r="B6" s="29">
        <v>208060</v>
      </c>
      <c r="C6" s="29" t="s">
        <v>53</v>
      </c>
      <c r="D6" s="47">
        <v>6</v>
      </c>
      <c r="E6" s="30">
        <v>4</v>
      </c>
      <c r="F6" s="30">
        <v>0</v>
      </c>
      <c r="G6" s="30">
        <v>0</v>
      </c>
      <c r="H6" s="30">
        <v>0</v>
      </c>
      <c r="I6" s="31">
        <v>0</v>
      </c>
      <c r="J6" s="32">
        <f>IF(D6+E6+F6+G6+H6&gt;9,9,D6+E6+F6+G6+H6)</f>
        <v>9</v>
      </c>
      <c r="K6" s="33">
        <v>0</v>
      </c>
      <c r="L6" s="34"/>
      <c r="M6" s="30">
        <v>0</v>
      </c>
      <c r="N6" s="30">
        <v>0</v>
      </c>
      <c r="O6" s="30">
        <v>1</v>
      </c>
      <c r="P6" s="30">
        <v>0</v>
      </c>
      <c r="Q6" s="35">
        <f>IF(L6+M6+N6+O6+P6&gt;1.5,1.5,L6+M6+N6+O6+P6)</f>
        <v>1</v>
      </c>
      <c r="R6" s="30">
        <v>0</v>
      </c>
      <c r="S6" s="30">
        <v>0</v>
      </c>
      <c r="T6" s="30">
        <v>0.5</v>
      </c>
      <c r="U6" s="36">
        <f>IF(R6+S6+T6&gt;1,1,R6+S6+T6)</f>
        <v>0.5</v>
      </c>
      <c r="V6" s="30">
        <v>0</v>
      </c>
      <c r="W6" s="30">
        <v>1</v>
      </c>
      <c r="X6" s="37">
        <f>IF(V6+W6&gt;1,1,V6+W6)</f>
        <v>1</v>
      </c>
      <c r="Y6" s="38">
        <v>0</v>
      </c>
      <c r="Z6" s="30">
        <v>0</v>
      </c>
      <c r="AA6" s="30">
        <v>0.38</v>
      </c>
      <c r="AB6" s="30">
        <v>0</v>
      </c>
      <c r="AC6" s="30">
        <v>0</v>
      </c>
      <c r="AD6" s="39">
        <f>IF(AF6+AC6+AA6+AB6&gt;2.5,2.5,AC6+Z6+AA6+AB6)</f>
        <v>0.38</v>
      </c>
      <c r="AE6" s="40">
        <f>IF(J6+K6+Q6+U6+X6+Y6+AD6&gt;17,17,J6+K6+Q6+U6+X6+Y6+AD6)</f>
        <v>11.88</v>
      </c>
      <c r="AF6" s="30">
        <v>0</v>
      </c>
      <c r="AG6" s="30">
        <v>2</v>
      </c>
      <c r="AH6" s="30">
        <v>0</v>
      </c>
      <c r="AI6" s="30">
        <v>0</v>
      </c>
      <c r="AJ6" s="41">
        <f>IF(AF6+AI6+AG6+AH6&gt;4,4,AI6+AF6+AG6+AH6)</f>
        <v>2</v>
      </c>
      <c r="AK6" s="30">
        <v>8.5</v>
      </c>
      <c r="AL6" s="30">
        <v>0</v>
      </c>
      <c r="AM6" s="36">
        <f>IF(AL6+AK6&gt;10,10,AL6+AK6)</f>
        <v>8.5</v>
      </c>
      <c r="AN6" s="42">
        <f>IF(AM6+AJ6&gt;14,14,AM6+AJ6)</f>
        <v>10.5</v>
      </c>
      <c r="AO6" s="43">
        <f>AE6+AN6</f>
        <v>22.380000000000003</v>
      </c>
      <c r="AP6" s="44"/>
      <c r="AQ6" s="45"/>
    </row>
    <row r="7" spans="1:43" s="46" customFormat="1" ht="30.75" customHeight="1">
      <c r="A7" s="28">
        <v>3</v>
      </c>
      <c r="B7" s="29">
        <v>581360</v>
      </c>
      <c r="C7" s="29" t="s">
        <v>51</v>
      </c>
      <c r="D7" s="47">
        <v>0</v>
      </c>
      <c r="E7" s="30">
        <v>4</v>
      </c>
      <c r="F7" s="30">
        <v>3</v>
      </c>
      <c r="G7" s="30">
        <v>0</v>
      </c>
      <c r="H7" s="30">
        <v>0</v>
      </c>
      <c r="I7" s="31">
        <v>0</v>
      </c>
      <c r="J7" s="32">
        <f>IF(D7+E7+F7+G7+H7&gt;9,9,D7+E7+F7+G7+H7)</f>
        <v>7</v>
      </c>
      <c r="K7" s="33">
        <v>1</v>
      </c>
      <c r="L7" s="34"/>
      <c r="M7" s="30">
        <v>0</v>
      </c>
      <c r="N7" s="30">
        <v>0</v>
      </c>
      <c r="O7" s="30">
        <v>1</v>
      </c>
      <c r="P7" s="30">
        <v>0</v>
      </c>
      <c r="Q7" s="35">
        <f>IF(L7+M7+N7+O7+P7&gt;1.5,1.5,L7+M7+N7+O7+P7)</f>
        <v>1</v>
      </c>
      <c r="R7" s="30">
        <v>0.5</v>
      </c>
      <c r="S7" s="30">
        <v>0</v>
      </c>
      <c r="T7" s="30">
        <v>0.5</v>
      </c>
      <c r="U7" s="36">
        <f>IF(R7+S7+T7&gt;1,1,R7+S7+T7)</f>
        <v>1</v>
      </c>
      <c r="V7" s="30">
        <v>0</v>
      </c>
      <c r="W7" s="30">
        <v>0.07</v>
      </c>
      <c r="X7" s="37">
        <f>IF(V7+W7&gt;1,1,V7+W7)</f>
        <v>0.07</v>
      </c>
      <c r="Y7" s="38">
        <v>0</v>
      </c>
      <c r="Z7" s="30">
        <v>0</v>
      </c>
      <c r="AA7" s="30">
        <v>0</v>
      </c>
      <c r="AB7" s="30">
        <v>0</v>
      </c>
      <c r="AC7" s="30">
        <v>0</v>
      </c>
      <c r="AD7" s="39">
        <f>IF(AF7+AC7+AA7+AB7&gt;2.5,2.5,AC7+Z7+AA7+AB7)</f>
        <v>0</v>
      </c>
      <c r="AE7" s="40">
        <f>IF(J7+K7+Q7+U7+X7+Y7+AD7&gt;17,17,J7+K7+Q7+U7+X7+Y7+AD7)</f>
        <v>10.07</v>
      </c>
      <c r="AF7" s="30">
        <v>0</v>
      </c>
      <c r="AG7" s="30">
        <v>2</v>
      </c>
      <c r="AH7" s="30">
        <v>0</v>
      </c>
      <c r="AI7" s="30">
        <v>0</v>
      </c>
      <c r="AJ7" s="41">
        <f>IF(AF7+AI7+AG7+AH7&gt;4,4,AI7+AF7+AG7+AH7)</f>
        <v>2</v>
      </c>
      <c r="AK7" s="30">
        <v>10</v>
      </c>
      <c r="AL7" s="30">
        <v>0</v>
      </c>
      <c r="AM7" s="36">
        <f>IF(AL7+AK7&gt;10,10,AL7+AK7)</f>
        <v>10</v>
      </c>
      <c r="AN7" s="42">
        <f>IF(AM7+AJ7&gt;14,14,AM7+AJ7)</f>
        <v>12</v>
      </c>
      <c r="AO7" s="43">
        <f>AE7+AN7</f>
        <v>22.07</v>
      </c>
      <c r="AP7" s="44"/>
      <c r="AQ7" s="45"/>
    </row>
    <row r="8" spans="1:43" s="46" customFormat="1" ht="30.75" customHeight="1">
      <c r="A8" s="28">
        <v>4</v>
      </c>
      <c r="B8" s="29">
        <v>197126</v>
      </c>
      <c r="C8" s="29" t="s">
        <v>54</v>
      </c>
      <c r="D8" s="47">
        <v>6</v>
      </c>
      <c r="E8" s="30">
        <v>4</v>
      </c>
      <c r="F8" s="30">
        <v>0</v>
      </c>
      <c r="G8" s="30">
        <v>0</v>
      </c>
      <c r="H8" s="30">
        <v>0</v>
      </c>
      <c r="I8" s="31">
        <f>IF(E8+F8+G8+H8&gt;7,7,E8+F8+G8+H8)</f>
        <v>4</v>
      </c>
      <c r="J8" s="32">
        <f>IF(D8+E8+F8+G8+H8&gt;9,9,D8+E8+F8+G8+H8)</f>
        <v>9</v>
      </c>
      <c r="K8" s="33">
        <v>1</v>
      </c>
      <c r="L8" s="34"/>
      <c r="M8" s="30">
        <v>0.8</v>
      </c>
      <c r="N8" s="30">
        <v>0</v>
      </c>
      <c r="O8" s="30">
        <v>1</v>
      </c>
      <c r="P8" s="30">
        <v>0</v>
      </c>
      <c r="Q8" s="35">
        <f>IF(L8+M8+N8+O8+P8&gt;1.5,1.5,L8+M8+N8+O8+P8)</f>
        <v>1.5</v>
      </c>
      <c r="R8" s="30">
        <v>0</v>
      </c>
      <c r="S8" s="30">
        <v>0.5</v>
      </c>
      <c r="T8" s="30">
        <v>0.5</v>
      </c>
      <c r="U8" s="36">
        <f>IF(R8+S8+T8&gt;1,1,R8+S8+T8)</f>
        <v>1</v>
      </c>
      <c r="V8" s="30">
        <v>0</v>
      </c>
      <c r="W8" s="30">
        <v>0.82</v>
      </c>
      <c r="X8" s="37">
        <f>IF(V8+W8&gt;1,1,V8+W8)</f>
        <v>0.82</v>
      </c>
      <c r="Y8" s="38">
        <v>0</v>
      </c>
      <c r="Z8" s="30">
        <v>1</v>
      </c>
      <c r="AA8" s="30">
        <v>0</v>
      </c>
      <c r="AB8" s="30">
        <v>0</v>
      </c>
      <c r="AC8" s="30">
        <v>0</v>
      </c>
      <c r="AD8" s="39">
        <f>IF(Z8+AC8+AA8+AB8&gt;2.5,2.5,AC8+Z8+AA8+AB8)</f>
        <v>1</v>
      </c>
      <c r="AE8" s="40">
        <f>IF(J8+K8+Q8+U8+X8+Y8+AD8&gt;17,17,J8+K8+Q8+U8+X8+Y8+AD8)</f>
        <v>14.32</v>
      </c>
      <c r="AF8" s="30">
        <v>0</v>
      </c>
      <c r="AG8" s="30">
        <v>0.38</v>
      </c>
      <c r="AH8" s="30">
        <v>0.38</v>
      </c>
      <c r="AI8" s="30">
        <v>1</v>
      </c>
      <c r="AJ8" s="41">
        <f>IF(AF8+AI8+AG8+AH8&gt;4,4,AI8+AF8+AG8+AH8)</f>
        <v>1.7599999999999998</v>
      </c>
      <c r="AK8" s="30">
        <v>4.75</v>
      </c>
      <c r="AL8" s="30">
        <v>0</v>
      </c>
      <c r="AM8" s="36">
        <f>IF(AL8+AK8&gt;10,10,AL8+AK8)</f>
        <v>4.75</v>
      </c>
      <c r="AN8" s="42">
        <f>IF(AM8+AJ8&gt;14,14,AM8+AJ8)</f>
        <v>6.51</v>
      </c>
      <c r="AO8" s="43">
        <f>AE8+AN8</f>
        <v>20.83</v>
      </c>
      <c r="AP8" s="44"/>
      <c r="AQ8" s="45"/>
    </row>
    <row r="9" spans="1:43" s="46" customFormat="1" ht="30.75" customHeight="1">
      <c r="A9" s="28">
        <v>5</v>
      </c>
      <c r="B9" s="29">
        <v>603757</v>
      </c>
      <c r="C9" s="29" t="s">
        <v>52</v>
      </c>
      <c r="D9" s="47">
        <v>6</v>
      </c>
      <c r="E9" s="30">
        <v>4</v>
      </c>
      <c r="F9" s="30">
        <v>0</v>
      </c>
      <c r="G9" s="30">
        <v>0</v>
      </c>
      <c r="H9" s="30">
        <v>0</v>
      </c>
      <c r="I9" s="31">
        <v>0</v>
      </c>
      <c r="J9" s="32">
        <f>IF(D9+E9+F9+G9+H9&gt;9,9,D9+E9+F9+G9+H9)</f>
        <v>9</v>
      </c>
      <c r="K9" s="33">
        <v>0</v>
      </c>
      <c r="L9" s="34"/>
      <c r="M9" s="30">
        <v>0</v>
      </c>
      <c r="N9" s="30">
        <v>0</v>
      </c>
      <c r="O9" s="30">
        <v>1</v>
      </c>
      <c r="P9" s="30">
        <v>0</v>
      </c>
      <c r="Q9" s="35">
        <f>IF(L9+M9+N9+O9+P9&gt;1.5,1.5,L9+M9+N9+O9+P9)</f>
        <v>1</v>
      </c>
      <c r="R9" s="30">
        <v>0</v>
      </c>
      <c r="S9" s="30">
        <v>0.5</v>
      </c>
      <c r="T9" s="30">
        <v>0.5</v>
      </c>
      <c r="U9" s="36">
        <f>IF(R9+S9+T9&gt;1,1,R9+S9+T9)</f>
        <v>1</v>
      </c>
      <c r="V9" s="30">
        <v>6</v>
      </c>
      <c r="W9" s="30">
        <v>1.65</v>
      </c>
      <c r="X9" s="37">
        <f>IF(V9+W9&gt;1,1,V9+W9)</f>
        <v>1</v>
      </c>
      <c r="Y9" s="38">
        <v>1</v>
      </c>
      <c r="Z9" s="30">
        <v>2</v>
      </c>
      <c r="AA9" s="30">
        <v>1.03</v>
      </c>
      <c r="AB9" s="30">
        <v>0.6</v>
      </c>
      <c r="AC9" s="30">
        <v>0.12</v>
      </c>
      <c r="AD9" s="39">
        <f>IF(Z9+AC9+AA9+AB9&gt;2.5,2.5,AC9+Z9+AA9+AB9)</f>
        <v>2.5</v>
      </c>
      <c r="AE9" s="40">
        <f>IF(J9+K9+Q9+U9+X9+Y9+AD9&gt;17,17,J9+K9+Q9+U9+X9+Y9+AD9)</f>
        <v>15.5</v>
      </c>
      <c r="AF9" s="30">
        <v>0</v>
      </c>
      <c r="AG9" s="30">
        <v>1.87</v>
      </c>
      <c r="AH9" s="30">
        <v>0</v>
      </c>
      <c r="AI9" s="30">
        <v>0</v>
      </c>
      <c r="AJ9" s="41">
        <f>IF(AF9+AI9+AG9+AH9&gt;4,4,AI9+AF9+AG9+AH9)</f>
        <v>1.87</v>
      </c>
      <c r="AK9" s="30">
        <v>3.25</v>
      </c>
      <c r="AL9" s="30">
        <v>0</v>
      </c>
      <c r="AM9" s="36">
        <f>IF(AL9+AK9&gt;10,10,AL9+AK9)</f>
        <v>3.25</v>
      </c>
      <c r="AN9" s="42">
        <f>IF(AM9+AJ9&gt;14,14,AM9+AJ9)</f>
        <v>5.12</v>
      </c>
      <c r="AO9" s="43">
        <f>AE9+AN9</f>
        <v>20.62</v>
      </c>
      <c r="AP9" s="44"/>
      <c r="AQ9" s="45"/>
    </row>
    <row r="11" spans="32:36" ht="12.75">
      <c r="AF11" s="61"/>
      <c r="AG11" s="61"/>
      <c r="AH11" s="61"/>
      <c r="AI11" s="61"/>
      <c r="AJ11" s="11"/>
    </row>
    <row r="12" spans="32:36" ht="12.75">
      <c r="AF12" s="11"/>
      <c r="AG12" s="10"/>
      <c r="AH12" s="11"/>
      <c r="AI12" s="11"/>
      <c r="AJ12" s="11"/>
    </row>
    <row r="13" spans="32:36" ht="12.75">
      <c r="AF13" s="61"/>
      <c r="AG13" s="61"/>
      <c r="AH13" s="61"/>
      <c r="AI13" s="61"/>
      <c r="AJ13" s="11"/>
    </row>
    <row r="14" spans="32:36" ht="12.75">
      <c r="AF14" s="61"/>
      <c r="AG14" s="69"/>
      <c r="AH14" s="61"/>
      <c r="AI14" s="61"/>
      <c r="AJ14" s="11"/>
    </row>
    <row r="15" spans="32:36" ht="12.75">
      <c r="AF15" s="11"/>
      <c r="AG15" s="10"/>
      <c r="AH15" s="11"/>
      <c r="AI15" s="11"/>
      <c r="AJ15" s="11"/>
    </row>
    <row r="16" spans="32:36" ht="12.75">
      <c r="AF16" s="11"/>
      <c r="AG16" s="10"/>
      <c r="AH16" s="11"/>
      <c r="AI16" s="11"/>
      <c r="AJ16" s="11"/>
    </row>
    <row r="17" spans="32:36" ht="12.75">
      <c r="AF17" s="61"/>
      <c r="AG17" s="69"/>
      <c r="AH17" s="61"/>
      <c r="AI17" s="61"/>
      <c r="AJ17" s="11"/>
    </row>
    <row r="21" spans="1:43" s="3" customFormat="1" ht="15" customHeight="1">
      <c r="A21" s="4"/>
      <c r="B21" s="4"/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7"/>
      <c r="AG21" s="7"/>
      <c r="AH21" s="7"/>
      <c r="AI21" s="7"/>
      <c r="AJ21" s="7"/>
      <c r="AK21" s="7"/>
      <c r="AL21" s="7"/>
      <c r="AM21" s="7"/>
      <c r="AN21" s="8"/>
      <c r="AO21" s="6"/>
      <c r="AP21" s="7"/>
      <c r="AQ21" s="5"/>
    </row>
    <row r="22" spans="1:43" s="3" customFormat="1" ht="15" customHeight="1">
      <c r="A22" s="4"/>
      <c r="B22" s="4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7"/>
      <c r="AG22" s="7"/>
      <c r="AH22" s="7"/>
      <c r="AI22" s="7"/>
      <c r="AJ22" s="7"/>
      <c r="AK22" s="7"/>
      <c r="AL22" s="7"/>
      <c r="AM22" s="7"/>
      <c r="AN22" s="8"/>
      <c r="AO22" s="6"/>
      <c r="AP22" s="7"/>
      <c r="AQ22" s="5"/>
    </row>
    <row r="23" spans="2:42" s="3" customFormat="1" ht="12.75">
      <c r="B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10"/>
      <c r="AF23" s="9"/>
      <c r="AG23" s="9"/>
      <c r="AH23" s="9"/>
      <c r="AI23" s="9"/>
      <c r="AJ23" s="9"/>
      <c r="AK23" s="9"/>
      <c r="AL23" s="9"/>
      <c r="AM23" s="9"/>
      <c r="AN23" s="10"/>
      <c r="AO23" s="9"/>
      <c r="AP23" s="9"/>
    </row>
    <row r="24" spans="1:43" ht="12.7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1"/>
      <c r="AO24" s="11"/>
      <c r="AQ24" s="9"/>
    </row>
  </sheetData>
  <sheetProtection/>
  <mergeCells count="25">
    <mergeCell ref="AQ2:AQ4"/>
    <mergeCell ref="AO2:AO4"/>
    <mergeCell ref="D3:J3"/>
    <mergeCell ref="L3:Q3"/>
    <mergeCell ref="R3:U3"/>
    <mergeCell ref="V3:X3"/>
    <mergeCell ref="Z3:AD3"/>
    <mergeCell ref="AF3:AJ3"/>
    <mergeCell ref="AK3:AM3"/>
    <mergeCell ref="AF2:AM2"/>
    <mergeCell ref="AF13:AI13"/>
    <mergeCell ref="AE2:AE4"/>
    <mergeCell ref="AF11:AI11"/>
    <mergeCell ref="D2:AC2"/>
    <mergeCell ref="A24:AL24"/>
    <mergeCell ref="AF14:AI14"/>
    <mergeCell ref="AF17:AI17"/>
    <mergeCell ref="Y3:Y4"/>
    <mergeCell ref="A1:AP1"/>
    <mergeCell ref="A2:A4"/>
    <mergeCell ref="B2:B4"/>
    <mergeCell ref="C2:C4"/>
    <mergeCell ref="AP2:AP3"/>
    <mergeCell ref="AN2:AN4"/>
    <mergeCell ref="K3:K4"/>
  </mergeCells>
  <conditionalFormatting sqref="Y5:Y9">
    <cfRule type="cellIs" priority="1" dxfId="0" operator="greaterThan" stopIfTrue="1">
      <formula>1</formula>
    </cfRule>
  </conditionalFormatting>
  <printOptions/>
  <pageMargins left="0.34" right="0.3937007874015748" top="0.7874015748031497" bottom="0.984251968503937" header="0.5118110236220472" footer="0.5118110236220472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2016-01-05T08:20:39Z</cp:lastPrinted>
  <dcterms:created xsi:type="dcterms:W3CDTF">2011-07-08T10:32:53Z</dcterms:created>
  <dcterms:modified xsi:type="dcterms:W3CDTF">2018-08-02T16:27:04Z</dcterms:modified>
  <cp:category/>
  <cp:version/>
  <cp:contentType/>
  <cp:contentStatus/>
</cp:coreProperties>
</file>